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6" rupBuild="4507"/>
  <workbookPr/>
  <bookViews>
    <workbookView xWindow="0" yWindow="0" windowWidth="24240" windowHeight="11850"/>
  </bookViews>
  <sheets>
    <sheet name="Feuil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0" i="1"/>
  <c r="D16"/>
  <c r="C17" s="1"/>
  <c r="E16"/>
  <c r="C16"/>
  <c r="C21"/>
  <c r="D17" l="1"/>
  <c r="G17" s="1"/>
  <c r="E17"/>
  <c r="C23"/>
  <c r="D23" s="1"/>
  <c r="C37" l="1"/>
  <c r="D37"/>
  <c r="E37"/>
  <c r="F28"/>
  <c r="C27"/>
  <c r="F27"/>
  <c r="C28"/>
  <c r="D31" l="1"/>
  <c r="D32" s="1"/>
  <c r="E34" s="1"/>
</calcChain>
</file>

<file path=xl/sharedStrings.xml><?xml version="1.0" encoding="utf-8"?>
<sst xmlns="http://schemas.openxmlformats.org/spreadsheetml/2006/main" count="30" uniqueCount="28">
  <si>
    <t>dh</t>
  </si>
  <si>
    <t>dr</t>
  </si>
  <si>
    <t>R1</t>
  </si>
  <si>
    <t>R2</t>
  </si>
  <si>
    <t>H1</t>
  </si>
  <si>
    <t>H2</t>
  </si>
  <si>
    <t>a</t>
  </si>
  <si>
    <t>b</t>
  </si>
  <si>
    <t>h=0 si</t>
  </si>
  <si>
    <t>deg</t>
  </si>
  <si>
    <t>rad</t>
  </si>
  <si>
    <t>x</t>
  </si>
  <si>
    <t>y</t>
  </si>
  <si>
    <t>z</t>
  </si>
  <si>
    <t>probedata 4</t>
  </si>
  <si>
    <t>probedata 5</t>
  </si>
  <si>
    <t>center ball Ø4</t>
  </si>
  <si>
    <t>center ball Ø5</t>
  </si>
  <si>
    <t>vector axis</t>
  </si>
  <si>
    <t>angle/z</t>
  </si>
  <si>
    <t>countersink angle</t>
  </si>
  <si>
    <t>top radius</t>
  </si>
  <si>
    <t>circle center</t>
  </si>
  <si>
    <t>(half angle)</t>
  </si>
  <si>
    <t>(ball radius)</t>
  </si>
  <si>
    <t>line</t>
  </si>
  <si>
    <t>Just modify green cells</t>
  </si>
  <si>
    <t>dimensions are in the orange cells</t>
  </si>
</sst>
</file>

<file path=xl/styles.xml><?xml version="1.0" encoding="utf-8"?>
<styleSheet xmlns="http://schemas.openxmlformats.org/spreadsheetml/2006/main">
  <fonts count="2">
    <font>
      <sz val="11"/>
      <color theme="1"/>
      <name val="Calibri"/>
      <family val="2"/>
      <scheme val="minor"/>
    </font>
    <font>
      <b/>
      <u/>
      <sz val="20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0000"/>
        <bgColor indexed="64"/>
      </patternFill>
    </fill>
  </fills>
  <borders count="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7">
    <xf numFmtId="0" fontId="0" fillId="0" borderId="0" xfId="0"/>
    <xf numFmtId="0" fontId="0" fillId="3" borderId="0" xfId="0" applyFill="1"/>
    <xf numFmtId="0" fontId="0" fillId="4" borderId="0" xfId="0" applyFill="1"/>
    <xf numFmtId="0" fontId="0" fillId="2" borderId="1" xfId="0" applyFill="1" applyBorder="1"/>
    <xf numFmtId="0" fontId="0" fillId="2" borderId="2" xfId="0" applyFill="1" applyBorder="1"/>
    <xf numFmtId="0" fontId="0" fillId="2" borderId="3" xfId="0" applyFill="1" applyBorder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>
  <dimension ref="B7:H37"/>
  <sheetViews>
    <sheetView tabSelected="1" topLeftCell="A4" workbookViewId="0">
      <selection activeCell="J20" sqref="J20"/>
    </sheetView>
  </sheetViews>
  <sheetFormatPr baseColWidth="10" defaultRowHeight="15"/>
  <cols>
    <col min="1" max="1" width="6.42578125" customWidth="1"/>
    <col min="2" max="2" width="15.85546875" customWidth="1"/>
  </cols>
  <sheetData>
    <row r="7" spans="2:8" ht="26.25">
      <c r="B7" s="6" t="s">
        <v>26</v>
      </c>
      <c r="H7" s="6" t="s">
        <v>27</v>
      </c>
    </row>
    <row r="9" spans="2:8">
      <c r="C9" t="s">
        <v>14</v>
      </c>
      <c r="D9" s="1">
        <v>1.502</v>
      </c>
      <c r="E9" t="s">
        <v>24</v>
      </c>
    </row>
    <row r="10" spans="2:8">
      <c r="C10" t="s">
        <v>15</v>
      </c>
      <c r="D10" s="1">
        <v>1.998</v>
      </c>
      <c r="E10" t="s">
        <v>24</v>
      </c>
    </row>
    <row r="12" spans="2:8">
      <c r="C12" t="s">
        <v>11</v>
      </c>
      <c r="D12" t="s">
        <v>12</v>
      </c>
      <c r="E12" t="s">
        <v>13</v>
      </c>
    </row>
    <row r="13" spans="2:8">
      <c r="B13" t="s">
        <v>16</v>
      </c>
      <c r="C13" s="1">
        <v>5.0000000000000001E-3</v>
      </c>
      <c r="D13" s="1">
        <v>-0.01</v>
      </c>
      <c r="E13" s="1">
        <v>0.12</v>
      </c>
    </row>
    <row r="14" spans="2:8">
      <c r="B14" t="s">
        <v>17</v>
      </c>
      <c r="C14" s="1">
        <v>-1.4999999999999999E-2</v>
      </c>
      <c r="D14" s="1">
        <v>5.0000000000000001E-3</v>
      </c>
      <c r="E14" s="1">
        <v>0.83</v>
      </c>
    </row>
    <row r="16" spans="2:8">
      <c r="B16" s="2"/>
      <c r="C16" s="2">
        <f>C14-C13</f>
        <v>-0.02</v>
      </c>
      <c r="D16" s="2">
        <f t="shared" ref="D16:E16" si="0">D14-D13</f>
        <v>1.4999999999999999E-2</v>
      </c>
      <c r="E16" s="2">
        <f t="shared" si="0"/>
        <v>0.71</v>
      </c>
      <c r="F16" s="2"/>
      <c r="G16" s="2" t="s">
        <v>19</v>
      </c>
    </row>
    <row r="17" spans="2:7">
      <c r="B17" s="2" t="s">
        <v>18</v>
      </c>
      <c r="C17" s="2">
        <f>C16/SQRT(SUMSQ($C$16:$E$16))</f>
        <v>-2.8151567863856593E-2</v>
      </c>
      <c r="D17" s="2">
        <f>D16/SQRT(SUMSQ($C$16:$E$16))</f>
        <v>2.1113675897892443E-2</v>
      </c>
      <c r="E17" s="2">
        <f>E16/SQRT(SUMSQ($C$16:$E$16))</f>
        <v>0.99938065916690899</v>
      </c>
      <c r="F17" s="2"/>
      <c r="G17" s="2">
        <f>ACOS(SUMPRODUCT(C17:E17,C18:E18))</f>
        <v>3.5196726386497179E-2</v>
      </c>
    </row>
    <row r="18" spans="2:7">
      <c r="B18" s="2" t="s">
        <v>13</v>
      </c>
      <c r="C18" s="2">
        <v>0</v>
      </c>
      <c r="D18" s="2">
        <v>0</v>
      </c>
      <c r="E18" s="2">
        <v>1</v>
      </c>
      <c r="F18" s="2"/>
      <c r="G18" s="2"/>
    </row>
    <row r="20" spans="2:7">
      <c r="B20" s="2" t="s">
        <v>0</v>
      </c>
      <c r="C20" s="2">
        <f>E14-E13</f>
        <v>0.71</v>
      </c>
    </row>
    <row r="21" spans="2:7">
      <c r="B21" s="2" t="s">
        <v>1</v>
      </c>
      <c r="C21" s="2">
        <f>D10-D9</f>
        <v>0.496</v>
      </c>
    </row>
    <row r="22" spans="2:7" ht="15.75" thickBot="1">
      <c r="C22" t="s">
        <v>9</v>
      </c>
      <c r="D22" t="s">
        <v>10</v>
      </c>
    </row>
    <row r="23" spans="2:7" ht="15.75" thickBot="1">
      <c r="B23" s="3" t="s">
        <v>20</v>
      </c>
      <c r="C23" s="4">
        <f>DEGREES(ASIN(C21/C20))</f>
        <v>44.314112745682365</v>
      </c>
      <c r="D23">
        <f>RADIANS(C23)</f>
        <v>0.77342717251214188</v>
      </c>
    </row>
    <row r="24" spans="2:7">
      <c r="C24" t="s">
        <v>23</v>
      </c>
    </row>
    <row r="27" spans="2:7">
      <c r="B27" s="2" t="s">
        <v>2</v>
      </c>
      <c r="C27" s="2">
        <f>D9*SIN(D23)</f>
        <v>1.0492845070422536</v>
      </c>
      <c r="D27" s="2"/>
      <c r="E27" s="2" t="s">
        <v>3</v>
      </c>
      <c r="F27" s="2">
        <f>D10*SIN(D23)</f>
        <v>1.3957859154929579</v>
      </c>
    </row>
    <row r="28" spans="2:7">
      <c r="B28" s="2" t="s">
        <v>4</v>
      </c>
      <c r="C28" s="2">
        <f>E13-D9*COS(D23)</f>
        <v>-0.95471206529055708</v>
      </c>
      <c r="D28" s="2"/>
      <c r="E28" s="2" t="s">
        <v>5</v>
      </c>
      <c r="F28" s="2">
        <f>E14-D10*COS(D23)</f>
        <v>-0.59961032386853053</v>
      </c>
    </row>
    <row r="31" spans="2:7">
      <c r="B31" s="2" t="s">
        <v>25</v>
      </c>
      <c r="C31" s="2" t="s">
        <v>6</v>
      </c>
      <c r="D31" s="2">
        <f>(C28-F28)/(C27-F27)</f>
        <v>1.0248204848856934</v>
      </c>
    </row>
    <row r="32" spans="2:7">
      <c r="B32" s="2"/>
      <c r="C32" s="2" t="s">
        <v>7</v>
      </c>
      <c r="D32" s="2">
        <f>C28-D31*C27</f>
        <v>-2.0300403225806454</v>
      </c>
    </row>
    <row r="33" spans="2:5" ht="15.75" thickBot="1"/>
    <row r="34" spans="2:5" ht="15.75" thickBot="1">
      <c r="C34" t="s">
        <v>8</v>
      </c>
      <c r="D34" s="3" t="s">
        <v>21</v>
      </c>
      <c r="E34" s="4">
        <f>-D32/D31</f>
        <v>1.9808740677222825</v>
      </c>
    </row>
    <row r="36" spans="2:5" ht="15.75" thickBot="1"/>
    <row r="37" spans="2:5" ht="15.75" thickBot="1">
      <c r="B37" s="3" t="s">
        <v>22</v>
      </c>
      <c r="C37" s="5">
        <f>C13-($E$13/COS($G$17))*C17</f>
        <v>8.3802816901408454E-3</v>
      </c>
      <c r="D37" s="5">
        <f>D13-($E$13/COS($G$17))*D17</f>
        <v>-1.2535211267605633E-2</v>
      </c>
      <c r="E37" s="4">
        <f>E13-($E$13/COS($G$17))*E17</f>
        <v>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Feuil1</vt:lpstr>
    </vt:vector>
  </TitlesOfParts>
  <Company>CEA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MANLAY Jean-François 124660</dc:creator>
  <cp:lastModifiedBy>Annick</cp:lastModifiedBy>
  <dcterms:created xsi:type="dcterms:W3CDTF">2023-02-17T12:56:24Z</dcterms:created>
  <dcterms:modified xsi:type="dcterms:W3CDTF">2023-02-20T20:23:49Z</dcterms:modified>
</cp:coreProperties>
</file>